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45" windowWidth="19155" windowHeight="11520" tabRatio="728"/>
  </bookViews>
  <sheets>
    <sheet name="ЦЕЛЕВЫЕ" sheetId="3" r:id="rId1"/>
  </sheets>
  <definedNames>
    <definedName name="_xlnm.Print_Area" localSheetId="0">ЦЕЛЕВЫЕ!$A$1:$I$80</definedName>
  </definedNames>
  <calcPr calcId="145621" fullPrecision="0"/>
</workbook>
</file>

<file path=xl/calcChain.xml><?xml version="1.0" encoding="utf-8"?>
<calcChain xmlns="http://schemas.openxmlformats.org/spreadsheetml/2006/main">
  <c r="G82" i="3" l="1"/>
  <c r="G81" i="3"/>
  <c r="L83" i="3" l="1"/>
  <c r="L81" i="3"/>
  <c r="K83" i="3"/>
  <c r="K81" i="3"/>
  <c r="J81" i="3"/>
  <c r="G49" i="3"/>
  <c r="E54" i="3" l="1"/>
  <c r="E67" i="3"/>
  <c r="E68" i="3" l="1"/>
  <c r="C46" i="3" l="1"/>
  <c r="C54" i="3"/>
  <c r="G60" i="3" l="1"/>
  <c r="F60" i="3"/>
  <c r="E52" i="3"/>
  <c r="G52" i="3" s="1"/>
  <c r="G31" i="3"/>
  <c r="E22" i="3"/>
  <c r="E51" i="3"/>
  <c r="F49" i="3" l="1"/>
  <c r="G36" i="3"/>
  <c r="F36" i="3"/>
  <c r="C22" i="3" l="1"/>
  <c r="G59" i="3" l="1"/>
  <c r="F59" i="3"/>
  <c r="F43" i="3"/>
  <c r="F29" i="3" l="1"/>
  <c r="G29" i="3"/>
  <c r="G27" i="3"/>
  <c r="G80" i="3"/>
  <c r="F80" i="3"/>
  <c r="F75" i="3"/>
  <c r="F74" i="3"/>
  <c r="F72" i="3"/>
  <c r="F71" i="3"/>
  <c r="F68" i="3"/>
  <c r="F67" i="3"/>
  <c r="F66" i="3"/>
  <c r="F58" i="3"/>
  <c r="F54" i="3"/>
  <c r="F52" i="3"/>
  <c r="F53" i="3"/>
  <c r="F50" i="3"/>
  <c r="F48" i="3"/>
  <c r="F41" i="3"/>
  <c r="F31" i="3"/>
  <c r="F27" i="3"/>
  <c r="F21" i="3"/>
  <c r="G72" i="3" l="1"/>
  <c r="F22" i="3"/>
  <c r="G68" i="3" l="1"/>
  <c r="G67" i="3"/>
  <c r="G66" i="3"/>
  <c r="G22" i="3"/>
  <c r="G21" i="3"/>
  <c r="G71" i="3"/>
  <c r="G48" i="3" l="1"/>
  <c r="G41" i="3" l="1"/>
  <c r="F38" i="3"/>
  <c r="F51" i="3" l="1"/>
  <c r="F57" i="3"/>
  <c r="F56" i="3" l="1"/>
  <c r="F44" i="3"/>
  <c r="F46" i="3"/>
  <c r="G57" i="3" l="1"/>
  <c r="G56" i="3"/>
  <c r="G51" i="3"/>
  <c r="G75" i="3" l="1"/>
  <c r="F23" i="3" l="1"/>
  <c r="G23" i="3"/>
  <c r="G53" i="3"/>
  <c r="G74" i="3"/>
  <c r="G70" i="3"/>
  <c r="F70" i="3"/>
  <c r="G58" i="3"/>
  <c r="G54" i="3"/>
  <c r="G50" i="3"/>
  <c r="G46" i="3"/>
  <c r="G44" i="3"/>
  <c r="G40" i="3"/>
  <c r="F40" i="3"/>
  <c r="G39" i="3"/>
  <c r="F39" i="3"/>
  <c r="G38" i="3"/>
  <c r="G43" i="3" l="1"/>
</calcChain>
</file>

<file path=xl/comments1.xml><?xml version="1.0" encoding="utf-8"?>
<comments xmlns="http://schemas.openxmlformats.org/spreadsheetml/2006/main">
  <authors>
    <author>Елена Прокопьевна Чернышева</author>
  </authors>
  <commentList>
    <comment ref="E54" authorId="0">
      <text>
        <r>
          <rPr>
            <b/>
            <sz val="9"/>
            <color indexed="81"/>
            <rFont val="Tahoma"/>
            <family val="2"/>
            <charset val="204"/>
          </rPr>
          <t>Елена Прокопьевна Чернышева:</t>
        </r>
        <r>
          <rPr>
            <sz val="9"/>
            <color indexed="81"/>
            <rFont val="Tahoma"/>
            <family val="2"/>
            <charset val="204"/>
          </rPr>
          <t xml:space="preserve">
Явтысого 5, Южная 41А, Авиаторов 30, Авиаторов 18</t>
        </r>
      </text>
    </comment>
  </commentList>
</comments>
</file>

<file path=xl/sharedStrings.xml><?xml version="1.0" encoding="utf-8"?>
<sst xmlns="http://schemas.openxmlformats.org/spreadsheetml/2006/main" count="204" uniqueCount="108">
  <si>
    <t>%</t>
  </si>
  <si>
    <t>Примечание (причины отклонения от плановых показателей)</t>
  </si>
  <si>
    <t>Сведения</t>
  </si>
  <si>
    <t>о достижении целевых показателей государственной программы Ненецкого автономного округа</t>
  </si>
  <si>
    <t xml:space="preserve">Наименование целевого показателя </t>
  </si>
  <si>
    <t>Ед. изм.</t>
  </si>
  <si>
    <t>Значение целевых показателей государственной программы (подпрограмм)</t>
  </si>
  <si>
    <t>Год, предшествующий отчетному</t>
  </si>
  <si>
    <t>Отчетный год</t>
  </si>
  <si>
    <t>План</t>
  </si>
  <si>
    <t>Факт</t>
  </si>
  <si>
    <t>Абсолютное отклонение    (+,-)</t>
  </si>
  <si>
    <t>Оценка степени достижения целей и задач государственной программы (фактическое значение целевого показателя/плановое значение целевого показателя) (в соответствии с Методикой оценки эффективности реализации государственных программ Ненецкого автономного округа), в %</t>
  </si>
  <si>
    <t>Обоснование отклонений значения целевого показателя на конец отчетного года</t>
  </si>
  <si>
    <t>Доля уличной водопроводной сети, нуждающейся в замене</t>
  </si>
  <si>
    <t>Доля уличной канализационной сети, нуждающейся в замене</t>
  </si>
  <si>
    <t xml:space="preserve">"Обеспечение доступным и комфортным жильем и коммунальными услугами граждан Ненецкого автономного округа" </t>
  </si>
  <si>
    <t>Приложение 1</t>
  </si>
  <si>
    <t>к годовому отчету о ходе реализации</t>
  </si>
  <si>
    <t xml:space="preserve">и оценке эффективности </t>
  </si>
  <si>
    <t>государственной программы</t>
  </si>
  <si>
    <t>Ненецкого автономного округа</t>
  </si>
  <si>
    <t>"Обеспечение доступным и комфортным жильем</t>
  </si>
  <si>
    <t>Государственная программа "Обеспечение доступным и комфортным жильем и коммунальными услугами граждан, проживающих в Ненецком автономном округе"</t>
  </si>
  <si>
    <t>Показатель отсутствует</t>
  </si>
  <si>
    <t>-</t>
  </si>
  <si>
    <t>Количество объектов, содержание которых до момента регистрации права было обеспечено</t>
  </si>
  <si>
    <t>шт.</t>
  </si>
  <si>
    <t>Количество произведенных регистрации прав собственности на объекты недвижимости</t>
  </si>
  <si>
    <t>Количество разработанной документации по планировке территории</t>
  </si>
  <si>
    <t>Подпрограмма 1 - Строительство (приобретение) жилых помещений в целях предоставления гражданам по договорам социального найма и договорам найма специализированного жилого помещения</t>
  </si>
  <si>
    <t>Годовой объем ввода жилья, в том числе ИЖД, за счет всех источников финансирования</t>
  </si>
  <si>
    <t>тыс. кв. м</t>
  </si>
  <si>
    <t>кв. м на чел.</t>
  </si>
  <si>
    <t>семей</t>
  </si>
  <si>
    <t>Сокращение задолженности по обеспечению жилыми помещениями детей-сирот и лиц из их числа</t>
  </si>
  <si>
    <t>Количество детей-сирот и лиц из их числа с учетом прогнозного увеличения очереди на начало финансового года</t>
  </si>
  <si>
    <t>Количество семей, включая одиноко проживающих граждан, относящихся к категории "оленеводы", улучшивших жилищные условия</t>
  </si>
  <si>
    <t>Количество семей, включая одиноко проживающих граждан, относящихся к иным категориям, установленным окружным и муниципальным законодательством, улучшивших жилищные условия</t>
  </si>
  <si>
    <t>Прирост общей площади жилья за счет Подпрограммы</t>
  </si>
  <si>
    <t>Подпрограмма 2 - Переселение граждан из жилищного фонда, признанного непригодным для проживания и/или с высоким уровнем износа</t>
  </si>
  <si>
    <t>Общая площадь ликвидированного жилищного фонда, признанного непригодным для проживания и/или с высоким уровнем износа</t>
  </si>
  <si>
    <t>Доля ветхого и аварийного жилья в жилищном фонде</t>
  </si>
  <si>
    <t>Подпрограмма 3 - Обеспечение земельных участков коммунальной и транспортной инфраструктурой в целях жилищного строительства</t>
  </si>
  <si>
    <t>Общая площадь жилых помещений, построенных на предварительно подготовленных (отсыпанных) территориях</t>
  </si>
  <si>
    <t>Количество семей, которым предоставлен земельный участок под строительство индивидуального жилого дома</t>
  </si>
  <si>
    <t>Снижение стоимости одного квадратного метра жилья по сравнению с ценами 2012 года</t>
  </si>
  <si>
    <t>Подпрограмма 4 - Обеспечение населения Ненецкого автономного округа чистой водой</t>
  </si>
  <si>
    <t>Удельный вес проб воды, отбор которых произведен из водопроводной сети, не отвечающих гигиеническим нормативам по санитарно-химическим показателями</t>
  </si>
  <si>
    <t>Подпрограмма 5 - Социальная поддержка граждан, участвующих в ипотечном жилищном кредитовании</t>
  </si>
  <si>
    <t>Количество участников подпрограммы, улучшивших жилищные условия путем участия в ипотечном жилищном кредитовании с помощью социальной поддержки</t>
  </si>
  <si>
    <t>тыс. семей</t>
  </si>
  <si>
    <t xml:space="preserve">По состоянию на 31.12.2014 года в кредитных организациях округа остались нерассмотренными 10 заявлений участников подпрограммы на предоставление кредитных средств, необходимых на приобретение (строительство) жилых помещений.  Кроме того, 11 участников подпрограммы, получившие гарантийные письма, занимались подбором жилых помещений. </t>
  </si>
  <si>
    <t>Снижение затрат участников подпрограммы по выплате процентной ставки за пользование кредитными или заемными средствами</t>
  </si>
  <si>
    <t>Коэффициент доступности жилья</t>
  </si>
  <si>
    <t>Подпрограмма 6 - Социальная поддержка на улучшение жилищных условий гражданам, проживающим в сельской местности</t>
  </si>
  <si>
    <t>Количество участников программы, получивших социальную поддержку на строительство (завершение ранее начатого строительства) индивидуальных жилых домов</t>
  </si>
  <si>
    <t>Общая площадь введенных в эксплуатацию индивидуальных жилых домов на территории сельских поселений Ненецкого автономного округа</t>
  </si>
  <si>
    <t>Количество газифицированных индивидуальных жилых домов на территории сельских поселений Ненецкого автономного округа</t>
  </si>
  <si>
    <t>ед.</t>
  </si>
  <si>
    <t>Подпрограмма 7 - Социальная поддержка граждан, выезжающих из Ненецкого автономного округа</t>
  </si>
  <si>
    <t>Количество участников подпрограммы, получивших социальную поддержку на строительство (приобретение) жилых помещений в районах вселения</t>
  </si>
  <si>
    <t>и коммунальными услугами граждан,</t>
  </si>
  <si>
    <t>проживающих в Ненецком автономном округе"</t>
  </si>
  <si>
    <t>Уровень обеспеченности населения жилыми помещениями</t>
  </si>
  <si>
    <t>Отдельное мероприятие 1 - Реализация государственных программ в области строительства, капитального ремонта, реконструкции объектов капитального строительства</t>
  </si>
  <si>
    <t>Отдельное мероприятие 2 - Эксплуатационные и иные расходы по содержанию объектов до момента государственной регистрации права собственности Ненецкого автономного округа</t>
  </si>
  <si>
    <t>Отдельное мероприятие 3 - Оценка недвижимости, признание прав и регулирование отношений по государственной собственности</t>
  </si>
  <si>
    <t>Отдельное мероприятие 4 - Разработка документов в сфере градостроительной деятельности</t>
  </si>
  <si>
    <t>Отдельное мероприятие 5 - Разработка территориальных сметных нормативов строительства</t>
  </si>
  <si>
    <t>человек</t>
  </si>
  <si>
    <t>Общая площадь построенного жилья в рамках подпрограммы 1</t>
  </si>
  <si>
    <t>Общая площадь построенного жилья в рамках подпрограммы 2</t>
  </si>
  <si>
    <t>Общая площадь приобретенного жилья в рамках подпрограммы 2</t>
  </si>
  <si>
    <t>Подпрограмма 8 - Предоставление субсидий в целях возмещения недополученных доходов кредитных организаций</t>
  </si>
  <si>
    <t>Количество выданных жилищных кредитов с применением процентной ставки 5% годовых по кредитному договору (договору займа) на период, в течение которого предоставляются субсидии</t>
  </si>
  <si>
    <t>Общая площадь жилья, построенных на участках, обеспеченных коммунальной и транспортной инфраструктурами</t>
  </si>
  <si>
    <t>Удельный вес проб воды, отбор которых произведен из водопроводной сети, не отвечающих гигиеническим нормативам по микробиологическим показателя</t>
  </si>
  <si>
    <t xml:space="preserve">Доля сточных вод, проходящих через очистные сооружения, в общем объеме сточных вод
</t>
  </si>
  <si>
    <t xml:space="preserve">Удельный вес общей площади жилищного фонда, оборудованного водопроводом
</t>
  </si>
  <si>
    <t xml:space="preserve">Удельный вес общей площади жилищного фонда, оборудованного водоотведением (канализацией)
</t>
  </si>
  <si>
    <t>в  2016 году</t>
  </si>
  <si>
    <t>Отдельное мероприятие 6 - Строительство объектов социальной инфраструктуры в рамках реализации проектов комплексного развития территорий</t>
  </si>
  <si>
    <t xml:space="preserve">Количество дополнительных мест в общеобразовательных организациях и дошкольных образовательных организациях
</t>
  </si>
  <si>
    <t xml:space="preserve">Результативность использования субсидии из федерального бюджета - ввод в эксплуатацию жилья в рамках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t>
  </si>
  <si>
    <t>мест</t>
  </si>
  <si>
    <t>Результативность использования субсидии из федерального бюджета - численность детей-сирот и детей, оставшихся без попечения родителей, лиц из числа детей сирот и детей, оставшихся без попечения родителей, обеспеченных благоустроенными жилыми помещениями специализированного жилищного фонда по договорам найма специализированных жилых помещений отчетном финансовом году</t>
  </si>
  <si>
    <t>Общая площадь приобретенных жилых помещений в рамках подпрограммы 1</t>
  </si>
  <si>
    <t>Целевой показатель не достигнут в виду уменьшения ввода многоквартирных домов: не исполнение подрядчиками обязательств (ведется претензионная работа), 2016 год - переходный от строительства в рамках контрактов на приобретение или долевое участие в строительстве жилья с застройщиками, дефицит средств в бюджете субъекта. Данные за 2015 год уточнены статистикой</t>
  </si>
  <si>
    <t>Целевой показатель не достигнут ввиду не достижения планового показателя по годовому объему ввода жилья. Данные за 2015 год уточнены статистикой</t>
  </si>
  <si>
    <t xml:space="preserve">Количество семей, улучшивших жилищные условия за счет подпрограммы 2
</t>
  </si>
  <si>
    <t xml:space="preserve">Уточнение показателя 2016 года после ввода в эксплуатацию домов </t>
  </si>
  <si>
    <t>Данные за 2015 год уточнены.</t>
  </si>
  <si>
    <t>Произошел пересмотр (уточнение прогноза) индексов-дефляторов инвестиций в основной капитал в рамках прогноза социально-экономического развития Российской Федерации и проектировок федерального бюджета на 2017 год на заседании Правительства Российской Федерации 08 октября   2015 года.</t>
  </si>
  <si>
    <t xml:space="preserve">Увеличение протяженности дорог местного значения
</t>
  </si>
  <si>
    <t>км</t>
  </si>
  <si>
    <t>Уточнение показателя 2016 года после ввода в эксплуатацию объекта</t>
  </si>
  <si>
    <t xml:space="preserve">Количество граждан, получивших социальную поддержку на погашение ипотечного кредита (займа)
</t>
  </si>
  <si>
    <t>тыс. уч.</t>
  </si>
  <si>
    <t>Ввод в эксплуатацию ИЖД носит заявительный характер</t>
  </si>
  <si>
    <t>Целевой показатель не достигнут в связи с отстутствием к концу отчетного года необходимости временного содержания объектов: "4-х квартирный жилой дом № 2 в с. Шойна" и "Реконструкция теплицы производственной площадью 0,56 га для выращивания овощной продукции в г. Нарьян-Мар"</t>
  </si>
  <si>
    <t>Данные за 2015 год уточнены статистикой</t>
  </si>
  <si>
    <t>Количество семей и одиноко проживающих граждан, нуждающихся в улучшении жилищных условий, по состоянию на начало финансового года (следующего за отчетным)</t>
  </si>
  <si>
    <t>Количество семей и одиноко проживающих граждан, нуждающихся в переселении из ветхого и аварийного жилищного фонда, по состоянию на начало финансового года (следующего за отчетным) (реализация Реестра 1 этапа) (следующего за отчетным)</t>
  </si>
  <si>
    <t>Количество семей и одиноко проживающих граждан, нуждающихся в переселении из ветхого и аварийного жилищного фонда, по состоянию на начало финансового года(реализация Реестра 2 этапа) (следующего за отчетным)</t>
  </si>
  <si>
    <t>всего</t>
  </si>
  <si>
    <t>более 95</t>
  </si>
  <si>
    <t>более 75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</si>
</sst>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5" x14ac:knownFonts="1">
    <font>
      <sz val="11"/>
      <color theme="1"/>
      <name val="Calibri"/>
      <family val="2"/>
      <charset val="204"/>
      <scheme val="minor"/>
    </font>
    <font>
      <sz val="12"/>
      <color theme="1"/>
      <name val="Times New Roman"/>
      <family val="1"/>
      <charset val="204"/>
    </font>
    <font>
      <b/>
      <sz val="10"/>
      <color theme="1"/>
      <name val="Times New Roman"/>
      <family val="1"/>
      <charset val="204"/>
    </font>
    <font>
      <sz val="10"/>
      <name val="Times New Roman"/>
      <family val="1"/>
      <charset val="204"/>
    </font>
    <font>
      <sz val="12"/>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1"/>
      <name val="Times New Roman"/>
      <family val="1"/>
      <charset val="204"/>
    </font>
    <font>
      <sz val="11"/>
      <color theme="1"/>
      <name val="Calibri"/>
      <family val="2"/>
      <charset val="204"/>
      <scheme val="minor"/>
    </font>
    <font>
      <sz val="8"/>
      <color theme="1"/>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8"/>
      <name val="Times New Roman"/>
      <family val="1"/>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9" fillId="0" borderId="0" applyFont="0" applyFill="0" applyBorder="0" applyAlignment="0" applyProtection="0"/>
  </cellStyleXfs>
  <cellXfs count="67">
    <xf numFmtId="0" fontId="0" fillId="0" borderId="0" xfId="0"/>
    <xf numFmtId="0" fontId="1" fillId="0" borderId="0" xfId="0" applyFont="1"/>
    <xf numFmtId="0" fontId="5" fillId="0" borderId="0" xfId="0" applyFont="1"/>
    <xf numFmtId="0" fontId="2" fillId="0" borderId="0" xfId="0" applyFont="1"/>
    <xf numFmtId="0" fontId="3" fillId="0" borderId="0" xfId="0" applyFont="1" applyAlignment="1">
      <alignment vertical="center"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7" fillId="0" borderId="0" xfId="0" applyFont="1"/>
    <xf numFmtId="165" fontId="7" fillId="0" borderId="1" xfId="0" applyNumberFormat="1" applyFont="1" applyFill="1" applyBorder="1" applyAlignment="1">
      <alignment horizontal="center" vertical="top"/>
    </xf>
    <xf numFmtId="0" fontId="7" fillId="0" borderId="1" xfId="0" applyFont="1" applyFill="1" applyBorder="1" applyAlignment="1">
      <alignment wrapText="1"/>
    </xf>
    <xf numFmtId="2" fontId="7" fillId="0" borderId="1" xfId="0" applyNumberFormat="1" applyFont="1" applyFill="1" applyBorder="1" applyAlignment="1">
      <alignment horizontal="center" vertical="top" wrapText="1"/>
    </xf>
    <xf numFmtId="0" fontId="7" fillId="0" borderId="1" xfId="0" applyFont="1" applyFill="1" applyBorder="1" applyAlignment="1">
      <alignment horizontal="left"/>
    </xf>
    <xf numFmtId="0" fontId="7" fillId="0" borderId="0" xfId="0" applyFont="1" applyFill="1"/>
    <xf numFmtId="3" fontId="7" fillId="0" borderId="1" xfId="0" applyNumberFormat="1" applyFont="1" applyFill="1" applyBorder="1" applyAlignment="1">
      <alignment horizontal="center" vertical="top" wrapText="1"/>
    </xf>
    <xf numFmtId="0" fontId="7" fillId="0" borderId="1" xfId="0" applyFont="1" applyFill="1" applyBorder="1"/>
    <xf numFmtId="0" fontId="7" fillId="0" borderId="1" xfId="0" applyFont="1" applyFill="1" applyBorder="1" applyAlignment="1">
      <alignment vertical="center" wrapText="1"/>
    </xf>
    <xf numFmtId="165" fontId="8"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wrapText="1"/>
    </xf>
    <xf numFmtId="0" fontId="7" fillId="2" borderId="0" xfId="0" applyFont="1" applyFill="1"/>
    <xf numFmtId="0" fontId="1" fillId="0" borderId="0" xfId="0" applyFont="1" applyFill="1"/>
    <xf numFmtId="3" fontId="7" fillId="0" borderId="1" xfId="0" applyNumberFormat="1" applyFont="1" applyFill="1" applyBorder="1" applyAlignment="1">
      <alignment horizontal="center" vertical="top"/>
    </xf>
    <xf numFmtId="0" fontId="5" fillId="0" borderId="0" xfId="0" applyFont="1" applyFill="1"/>
    <xf numFmtId="165" fontId="1" fillId="0" borderId="0" xfId="0" applyNumberFormat="1" applyFont="1" applyFill="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164" fontId="7" fillId="0" borderId="0" xfId="1" applyFont="1" applyFill="1" applyBorder="1" applyAlignment="1">
      <alignment horizontal="left" vertical="top" wrapText="1"/>
    </xf>
    <xf numFmtId="0" fontId="8" fillId="0" borderId="1" xfId="0" applyFont="1" applyFill="1" applyBorder="1" applyAlignment="1">
      <alignment horizontal="center" vertical="top"/>
    </xf>
    <xf numFmtId="0" fontId="10" fillId="0" borderId="1" xfId="0" applyFont="1" applyFill="1" applyBorder="1" applyAlignment="1">
      <alignment horizontal="left" vertical="top" wrapText="1"/>
    </xf>
    <xf numFmtId="0" fontId="10" fillId="0" borderId="1" xfId="0" applyFont="1" applyFill="1" applyBorder="1" applyAlignment="1">
      <alignment wrapText="1"/>
    </xf>
    <xf numFmtId="0" fontId="10" fillId="0" borderId="1" xfId="0" applyFont="1" applyFill="1" applyBorder="1" applyAlignment="1">
      <alignment vertical="top" wrapText="1"/>
    </xf>
    <xf numFmtId="0" fontId="7" fillId="0" borderId="11"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1" xfId="0" applyFont="1" applyFill="1" applyBorder="1" applyAlignment="1">
      <alignment vertical="top" wrapText="1"/>
    </xf>
    <xf numFmtId="164" fontId="1" fillId="0" borderId="0" xfId="1" applyFont="1"/>
    <xf numFmtId="0" fontId="7" fillId="0" borderId="1" xfId="0" applyFont="1" applyFill="1" applyBorder="1" applyAlignment="1">
      <alignment horizontal="left" vertical="top" wrapText="1"/>
    </xf>
    <xf numFmtId="2" fontId="7" fillId="0"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xf>
    <xf numFmtId="0" fontId="10" fillId="0" borderId="1" xfId="0" applyFont="1" applyFill="1" applyBorder="1" applyAlignment="1">
      <alignment vertical="center" wrapText="1"/>
    </xf>
    <xf numFmtId="0" fontId="8" fillId="0" borderId="1" xfId="0"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0" fontId="8" fillId="0" borderId="1" xfId="0" applyFont="1" applyFill="1" applyBorder="1" applyAlignment="1">
      <alignment horizontal="left"/>
    </xf>
    <xf numFmtId="0" fontId="14" fillId="0" borderId="1" xfId="0" applyFont="1" applyFill="1" applyBorder="1" applyAlignment="1">
      <alignment horizontal="left" vertical="top" wrapText="1"/>
    </xf>
    <xf numFmtId="0" fontId="7" fillId="0" borderId="0" xfId="0" applyFont="1" applyAlignment="1">
      <alignment horizontal="center"/>
    </xf>
    <xf numFmtId="0" fontId="1" fillId="0" borderId="0" xfId="0" applyFont="1" applyAlignment="1">
      <alignment horizont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1" fillId="0" borderId="0" xfId="0" applyFont="1" applyAlignment="1">
      <alignment horizontal="center" vertical="center"/>
    </xf>
    <xf numFmtId="165" fontId="1" fillId="0" borderId="0" xfId="0" applyNumberFormat="1" applyFont="1" applyAlignment="1">
      <alignment horizontal="center" vertical="center"/>
    </xf>
    <xf numFmtId="2" fontId="1" fillId="0" borderId="0" xfId="0" applyNumberFormat="1" applyFont="1" applyAlignment="1">
      <alignment horizontal="center"/>
    </xf>
    <xf numFmtId="0" fontId="11" fillId="0" borderId="1"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1" xfId="0" applyFont="1" applyFill="1" applyBorder="1" applyAlignment="1">
      <alignment horizontal="left" vertical="top" wrapText="1"/>
    </xf>
    <xf numFmtId="0" fontId="4" fillId="0" borderId="0" xfId="0" applyFont="1" applyAlignment="1">
      <alignment horizontal="righ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3"/>
  <sheetViews>
    <sheetView tabSelected="1" view="pageBreakPreview" zoomScaleSheetLayoutView="100" workbookViewId="0">
      <selection activeCell="C76" sqref="C76"/>
    </sheetView>
  </sheetViews>
  <sheetFormatPr defaultColWidth="13.5703125" defaultRowHeight="15.75" x14ac:dyDescent="0.25"/>
  <cols>
    <col min="1" max="1" width="43" style="1" customWidth="1"/>
    <col min="2" max="2" width="12.140625" style="1" customWidth="1"/>
    <col min="3" max="3" width="19.28515625" style="1" customWidth="1"/>
    <col min="4" max="4" width="14.140625" style="1" customWidth="1"/>
    <col min="5" max="5" width="14.5703125" style="1" customWidth="1"/>
    <col min="6" max="6" width="15.28515625" style="1" customWidth="1"/>
    <col min="7" max="7" width="34.85546875" style="1" customWidth="1"/>
    <col min="8" max="8" width="61.28515625" style="1" hidden="1" customWidth="1"/>
    <col min="9" max="9" width="31.85546875" style="1" customWidth="1"/>
    <col min="10" max="10" width="13.5703125" style="1"/>
    <col min="11" max="11" width="14.28515625" style="1" bestFit="1" customWidth="1"/>
    <col min="12" max="16384" width="13.5703125" style="1"/>
  </cols>
  <sheetData>
    <row r="1" spans="1:9" ht="14.45" customHeight="1" x14ac:dyDescent="0.25">
      <c r="A1" s="2"/>
      <c r="B1" s="2"/>
      <c r="C1" s="2"/>
      <c r="D1" s="4"/>
      <c r="E1" s="4"/>
      <c r="F1" s="55" t="s">
        <v>17</v>
      </c>
      <c r="G1" s="55"/>
      <c r="H1" s="55"/>
      <c r="I1" s="55"/>
    </row>
    <row r="2" spans="1:9" ht="15" customHeight="1" x14ac:dyDescent="0.25">
      <c r="A2" s="2"/>
      <c r="B2" s="2"/>
      <c r="C2" s="2"/>
      <c r="D2" s="2"/>
      <c r="E2" s="2"/>
      <c r="G2" s="55" t="s">
        <v>18</v>
      </c>
      <c r="H2" s="55"/>
      <c r="I2" s="55"/>
    </row>
    <row r="3" spans="1:9" ht="17.25" customHeight="1" x14ac:dyDescent="0.25">
      <c r="A3" s="2"/>
      <c r="B3" s="2"/>
      <c r="C3" s="2"/>
      <c r="D3" s="2"/>
      <c r="E3" s="2"/>
      <c r="F3" s="4"/>
      <c r="G3" s="55" t="s">
        <v>19</v>
      </c>
      <c r="H3" s="55"/>
      <c r="I3" s="55"/>
    </row>
    <row r="4" spans="1:9" ht="15.75" customHeight="1" x14ac:dyDescent="0.25">
      <c r="A4" s="2"/>
      <c r="B4" s="2"/>
      <c r="C4" s="2"/>
      <c r="D4" s="2"/>
      <c r="E4" s="2"/>
      <c r="F4" s="4"/>
      <c r="G4" s="55" t="s">
        <v>20</v>
      </c>
      <c r="H4" s="55"/>
      <c r="I4" s="55"/>
    </row>
    <row r="5" spans="1:9" ht="15.75" customHeight="1" x14ac:dyDescent="0.25">
      <c r="A5" s="2"/>
      <c r="B5" s="2"/>
      <c r="C5" s="2"/>
      <c r="D5" s="2"/>
      <c r="E5" s="2"/>
      <c r="F5" s="4"/>
      <c r="G5" s="55" t="s">
        <v>21</v>
      </c>
      <c r="H5" s="55"/>
      <c r="I5" s="55"/>
    </row>
    <row r="6" spans="1:9" ht="15.75" customHeight="1" x14ac:dyDescent="0.25">
      <c r="A6" s="2"/>
      <c r="B6" s="2"/>
      <c r="C6" s="2"/>
      <c r="D6" s="2"/>
      <c r="E6" s="2"/>
      <c r="F6" s="4"/>
      <c r="G6" s="55" t="s">
        <v>22</v>
      </c>
      <c r="H6" s="55"/>
      <c r="I6" s="55"/>
    </row>
    <row r="7" spans="1:9" ht="15.75" customHeight="1" x14ac:dyDescent="0.25">
      <c r="A7" s="26"/>
      <c r="B7" s="2"/>
      <c r="C7" s="2"/>
      <c r="D7" s="2"/>
      <c r="E7" s="2"/>
      <c r="F7" s="4"/>
      <c r="G7" s="55" t="s">
        <v>62</v>
      </c>
      <c r="H7" s="55"/>
      <c r="I7" s="55"/>
    </row>
    <row r="8" spans="1:9" x14ac:dyDescent="0.25">
      <c r="A8" s="2"/>
      <c r="B8" s="2"/>
      <c r="C8" s="2"/>
      <c r="D8" s="2"/>
      <c r="E8" s="2"/>
      <c r="F8" s="4"/>
      <c r="G8" s="55" t="s">
        <v>63</v>
      </c>
      <c r="H8" s="55"/>
      <c r="I8" s="55"/>
    </row>
    <row r="9" spans="1:9" x14ac:dyDescent="0.25">
      <c r="A9" s="2"/>
      <c r="B9" s="2"/>
      <c r="C9" s="2"/>
      <c r="D9" s="2"/>
      <c r="E9" s="2"/>
      <c r="F9" s="2"/>
      <c r="G9" s="2"/>
      <c r="H9" s="2"/>
    </row>
    <row r="10" spans="1:9" x14ac:dyDescent="0.25">
      <c r="A10" s="21"/>
      <c r="B10" s="21"/>
      <c r="C10" s="21"/>
      <c r="D10" s="21"/>
      <c r="E10" s="21"/>
      <c r="F10" s="21"/>
      <c r="G10" s="21"/>
      <c r="H10" s="21"/>
      <c r="I10" s="19"/>
    </row>
    <row r="11" spans="1:9" x14ac:dyDescent="0.25">
      <c r="A11" s="65" t="s">
        <v>2</v>
      </c>
      <c r="B11" s="65"/>
      <c r="C11" s="65"/>
      <c r="D11" s="65"/>
      <c r="E11" s="65"/>
      <c r="F11" s="65"/>
      <c r="G11" s="65"/>
      <c r="H11" s="65"/>
      <c r="I11" s="65"/>
    </row>
    <row r="12" spans="1:9" x14ac:dyDescent="0.25">
      <c r="A12" s="65" t="s">
        <v>3</v>
      </c>
      <c r="B12" s="65"/>
      <c r="C12" s="65"/>
      <c r="D12" s="65"/>
      <c r="E12" s="65"/>
      <c r="F12" s="65"/>
      <c r="G12" s="65"/>
      <c r="H12" s="65"/>
      <c r="I12" s="65"/>
    </row>
    <row r="13" spans="1:9" ht="17.25" customHeight="1" x14ac:dyDescent="0.25">
      <c r="A13" s="66" t="s">
        <v>16</v>
      </c>
      <c r="B13" s="66"/>
      <c r="C13" s="66"/>
      <c r="D13" s="66"/>
      <c r="E13" s="66"/>
      <c r="F13" s="66"/>
      <c r="G13" s="66"/>
      <c r="H13" s="66"/>
      <c r="I13" s="66"/>
    </row>
    <row r="14" spans="1:9" x14ac:dyDescent="0.25">
      <c r="A14" s="21"/>
      <c r="B14" s="21"/>
      <c r="C14" s="21"/>
      <c r="D14" s="61" t="s">
        <v>81</v>
      </c>
      <c r="E14" s="61"/>
      <c r="F14" s="21"/>
      <c r="G14" s="21"/>
      <c r="H14" s="21"/>
      <c r="I14" s="19"/>
    </row>
    <row r="15" spans="1:9" x14ac:dyDescent="0.25">
      <c r="A15" s="21"/>
      <c r="B15" s="21"/>
      <c r="C15" s="21"/>
      <c r="D15" s="21"/>
      <c r="E15" s="21"/>
      <c r="F15" s="21"/>
      <c r="G15" s="21"/>
      <c r="H15" s="21"/>
      <c r="I15" s="22"/>
    </row>
    <row r="16" spans="1:9" ht="63" customHeight="1" x14ac:dyDescent="0.25">
      <c r="A16" s="62" t="s">
        <v>4</v>
      </c>
      <c r="B16" s="62" t="s">
        <v>5</v>
      </c>
      <c r="C16" s="56" t="s">
        <v>6</v>
      </c>
      <c r="D16" s="57"/>
      <c r="E16" s="58"/>
      <c r="F16" s="62" t="s">
        <v>11</v>
      </c>
      <c r="G16" s="62" t="s">
        <v>12</v>
      </c>
      <c r="H16" s="23" t="s">
        <v>1</v>
      </c>
      <c r="I16" s="62" t="s">
        <v>13</v>
      </c>
    </row>
    <row r="17" spans="1:12" ht="38.25" customHeight="1" x14ac:dyDescent="0.25">
      <c r="A17" s="63"/>
      <c r="B17" s="63"/>
      <c r="C17" s="56" t="s">
        <v>7</v>
      </c>
      <c r="D17" s="59" t="s">
        <v>8</v>
      </c>
      <c r="E17" s="59"/>
      <c r="F17" s="63"/>
      <c r="G17" s="63"/>
      <c r="H17" s="23"/>
      <c r="I17" s="63"/>
    </row>
    <row r="18" spans="1:12" ht="60" customHeight="1" x14ac:dyDescent="0.25">
      <c r="A18" s="64"/>
      <c r="B18" s="64"/>
      <c r="C18" s="60"/>
      <c r="D18" s="23" t="s">
        <v>9</v>
      </c>
      <c r="E18" s="23" t="s">
        <v>10</v>
      </c>
      <c r="F18" s="64"/>
      <c r="G18" s="64"/>
      <c r="H18" s="23"/>
      <c r="I18" s="64"/>
    </row>
    <row r="19" spans="1:12" s="3" customFormat="1" ht="12.75" x14ac:dyDescent="0.2">
      <c r="A19" s="24">
        <v>1</v>
      </c>
      <c r="B19" s="24">
        <v>2</v>
      </c>
      <c r="C19" s="24">
        <v>3</v>
      </c>
      <c r="D19" s="24">
        <v>4</v>
      </c>
      <c r="E19" s="24">
        <v>5</v>
      </c>
      <c r="F19" s="24">
        <v>6</v>
      </c>
      <c r="G19" s="24">
        <v>7</v>
      </c>
      <c r="H19" s="24">
        <v>2</v>
      </c>
      <c r="I19" s="25">
        <v>8</v>
      </c>
    </row>
    <row r="20" spans="1:12" s="7" customFormat="1" ht="15" customHeight="1" x14ac:dyDescent="0.25">
      <c r="A20" s="51" t="s">
        <v>23</v>
      </c>
      <c r="B20" s="51"/>
      <c r="C20" s="51"/>
      <c r="D20" s="51"/>
      <c r="E20" s="51"/>
      <c r="F20" s="51"/>
      <c r="G20" s="51"/>
      <c r="H20" s="51"/>
      <c r="I20" s="51"/>
      <c r="J20" s="43" t="s">
        <v>105</v>
      </c>
      <c r="K20" s="43" t="s">
        <v>106</v>
      </c>
      <c r="L20" s="43" t="s">
        <v>107</v>
      </c>
    </row>
    <row r="21" spans="1:12" s="18" customFormat="1" ht="117.75" customHeight="1" x14ac:dyDescent="0.25">
      <c r="A21" s="35" t="s">
        <v>31</v>
      </c>
      <c r="B21" s="35" t="s">
        <v>32</v>
      </c>
      <c r="C21" s="5">
        <v>44.16</v>
      </c>
      <c r="D21" s="6">
        <v>35</v>
      </c>
      <c r="E21" s="6">
        <v>26.34</v>
      </c>
      <c r="F21" s="10">
        <f>E21-D21</f>
        <v>-8.66</v>
      </c>
      <c r="G21" s="10">
        <f>E21/D21*100</f>
        <v>75.260000000000005</v>
      </c>
      <c r="H21" s="35"/>
      <c r="I21" s="28" t="s">
        <v>88</v>
      </c>
      <c r="J21" s="45">
        <v>1</v>
      </c>
      <c r="K21" s="45"/>
      <c r="L21" s="45">
        <v>1</v>
      </c>
    </row>
    <row r="22" spans="1:12" s="18" customFormat="1" ht="45.75" customHeight="1" x14ac:dyDescent="0.25">
      <c r="A22" s="35" t="s">
        <v>64</v>
      </c>
      <c r="B22" s="35" t="s">
        <v>33</v>
      </c>
      <c r="C22" s="8">
        <f>1037.3/43838*1000</f>
        <v>23.7</v>
      </c>
      <c r="D22" s="6">
        <v>24.3</v>
      </c>
      <c r="E22" s="10">
        <f>(1037.3+23.41-4.47)/43584*1000</f>
        <v>24.23</v>
      </c>
      <c r="F22" s="10">
        <f t="shared" ref="F22" si="0">E22-D22</f>
        <v>-7.0000000000000007E-2</v>
      </c>
      <c r="G22" s="10">
        <f t="shared" ref="G22" si="1">E22/D22*100</f>
        <v>99.71</v>
      </c>
      <c r="H22" s="35"/>
      <c r="I22" s="28" t="s">
        <v>89</v>
      </c>
      <c r="J22" s="45">
        <v>1</v>
      </c>
      <c r="K22" s="45">
        <v>1</v>
      </c>
      <c r="L22" s="45">
        <v>1</v>
      </c>
    </row>
    <row r="23" spans="1:12" s="18" customFormat="1" ht="15" x14ac:dyDescent="0.25">
      <c r="A23" s="35" t="s">
        <v>54</v>
      </c>
      <c r="B23" s="35"/>
      <c r="C23" s="10">
        <v>2.4</v>
      </c>
      <c r="D23" s="6">
        <v>2.61</v>
      </c>
      <c r="E23" s="6">
        <v>2.41</v>
      </c>
      <c r="F23" s="10">
        <f>D23-E23</f>
        <v>0.2</v>
      </c>
      <c r="G23" s="10">
        <f>D23/E23*100</f>
        <v>108.3</v>
      </c>
      <c r="H23" s="35"/>
      <c r="I23" s="28"/>
      <c r="J23" s="45">
        <v>1</v>
      </c>
      <c r="K23" s="45">
        <v>1</v>
      </c>
      <c r="L23" s="45">
        <v>1</v>
      </c>
    </row>
    <row r="24" spans="1:12" s="7" customFormat="1" ht="15" customHeight="1" x14ac:dyDescent="0.25">
      <c r="A24" s="51" t="s">
        <v>65</v>
      </c>
      <c r="B24" s="51"/>
      <c r="C24" s="51"/>
      <c r="D24" s="51"/>
      <c r="E24" s="51"/>
      <c r="F24" s="51"/>
      <c r="G24" s="51"/>
      <c r="H24" s="51"/>
      <c r="I24" s="51"/>
      <c r="J24" s="46"/>
      <c r="K24" s="46"/>
      <c r="L24" s="46"/>
    </row>
    <row r="25" spans="1:12" s="7" customFormat="1" ht="15" x14ac:dyDescent="0.25">
      <c r="A25" s="35" t="s">
        <v>24</v>
      </c>
      <c r="B25" s="6" t="s">
        <v>25</v>
      </c>
      <c r="C25" s="6" t="s">
        <v>25</v>
      </c>
      <c r="D25" s="6" t="s">
        <v>25</v>
      </c>
      <c r="E25" s="6" t="s">
        <v>25</v>
      </c>
      <c r="F25" s="6" t="s">
        <v>25</v>
      </c>
      <c r="G25" s="6" t="s">
        <v>25</v>
      </c>
      <c r="H25" s="6" t="s">
        <v>25</v>
      </c>
      <c r="I25" s="6"/>
      <c r="J25" s="46"/>
      <c r="K25" s="46"/>
      <c r="L25" s="46"/>
    </row>
    <row r="26" spans="1:12" s="7" customFormat="1" ht="15" customHeight="1" x14ac:dyDescent="0.25">
      <c r="A26" s="51" t="s">
        <v>66</v>
      </c>
      <c r="B26" s="51"/>
      <c r="C26" s="51"/>
      <c r="D26" s="51"/>
      <c r="E26" s="51"/>
      <c r="F26" s="51"/>
      <c r="G26" s="51"/>
      <c r="H26" s="51"/>
      <c r="I26" s="51"/>
      <c r="J26" s="46"/>
      <c r="K26" s="46"/>
      <c r="L26" s="46"/>
    </row>
    <row r="27" spans="1:12" s="7" customFormat="1" ht="93.75" customHeight="1" x14ac:dyDescent="0.25">
      <c r="A27" s="35" t="s">
        <v>26</v>
      </c>
      <c r="B27" s="6" t="s">
        <v>25</v>
      </c>
      <c r="C27" s="6">
        <v>5</v>
      </c>
      <c r="D27" s="6">
        <v>12</v>
      </c>
      <c r="E27" s="39">
        <v>10</v>
      </c>
      <c r="F27" s="6">
        <f>E27-D27</f>
        <v>-2</v>
      </c>
      <c r="G27" s="10">
        <f t="shared" ref="G27" si="2">E27/D27*100</f>
        <v>83.33</v>
      </c>
      <c r="H27" s="6" t="s">
        <v>25</v>
      </c>
      <c r="I27" s="28" t="s">
        <v>100</v>
      </c>
      <c r="J27" s="46">
        <v>1</v>
      </c>
      <c r="K27" s="46"/>
      <c r="L27" s="46">
        <v>1</v>
      </c>
    </row>
    <row r="28" spans="1:12" s="7" customFormat="1" ht="15" customHeight="1" x14ac:dyDescent="0.25">
      <c r="A28" s="51" t="s">
        <v>67</v>
      </c>
      <c r="B28" s="51"/>
      <c r="C28" s="51"/>
      <c r="D28" s="51"/>
      <c r="E28" s="51"/>
      <c r="F28" s="51"/>
      <c r="G28" s="51"/>
      <c r="H28" s="51"/>
      <c r="I28" s="51"/>
      <c r="J28" s="46"/>
      <c r="K28" s="46"/>
      <c r="L28" s="46"/>
    </row>
    <row r="29" spans="1:12" s="7" customFormat="1" ht="30" x14ac:dyDescent="0.25">
      <c r="A29" s="35" t="s">
        <v>28</v>
      </c>
      <c r="B29" s="6" t="s">
        <v>27</v>
      </c>
      <c r="C29" s="6">
        <v>154</v>
      </c>
      <c r="D29" s="6">
        <v>143</v>
      </c>
      <c r="E29" s="39">
        <v>143</v>
      </c>
      <c r="F29" s="6">
        <f>E29-D29</f>
        <v>0</v>
      </c>
      <c r="G29" s="10">
        <f>E29/D29*100</f>
        <v>100</v>
      </c>
      <c r="H29" s="6" t="s">
        <v>25</v>
      </c>
      <c r="I29" s="28"/>
      <c r="J29" s="46">
        <v>1</v>
      </c>
      <c r="K29" s="46">
        <v>1</v>
      </c>
      <c r="L29" s="46">
        <v>1</v>
      </c>
    </row>
    <row r="30" spans="1:12" s="7" customFormat="1" ht="15" customHeight="1" x14ac:dyDescent="0.25">
      <c r="A30" s="51" t="s">
        <v>68</v>
      </c>
      <c r="B30" s="51"/>
      <c r="C30" s="51"/>
      <c r="D30" s="51"/>
      <c r="E30" s="51"/>
      <c r="F30" s="51"/>
      <c r="G30" s="51"/>
      <c r="H30" s="51"/>
      <c r="I30" s="51"/>
      <c r="J30" s="46"/>
      <c r="K30" s="46"/>
      <c r="L30" s="46"/>
    </row>
    <row r="31" spans="1:12" s="7" customFormat="1" ht="30" x14ac:dyDescent="0.25">
      <c r="A31" s="35" t="s">
        <v>29</v>
      </c>
      <c r="B31" s="6" t="s">
        <v>27</v>
      </c>
      <c r="C31" s="6">
        <v>1</v>
      </c>
      <c r="D31" s="6">
        <v>5</v>
      </c>
      <c r="E31" s="5">
        <v>6</v>
      </c>
      <c r="F31" s="6">
        <f>E31-D31</f>
        <v>1</v>
      </c>
      <c r="G31" s="10">
        <f>E31/D31*100</f>
        <v>120</v>
      </c>
      <c r="H31" s="5" t="s">
        <v>25</v>
      </c>
      <c r="I31" s="6"/>
      <c r="J31" s="46">
        <v>1</v>
      </c>
      <c r="K31" s="46">
        <v>1</v>
      </c>
      <c r="L31" s="46">
        <v>1</v>
      </c>
    </row>
    <row r="32" spans="1:12" s="7" customFormat="1" ht="15" customHeight="1" x14ac:dyDescent="0.25">
      <c r="A32" s="51" t="s">
        <v>69</v>
      </c>
      <c r="B32" s="51"/>
      <c r="C32" s="51"/>
      <c r="D32" s="51"/>
      <c r="E32" s="51"/>
      <c r="F32" s="51"/>
      <c r="G32" s="51"/>
      <c r="H32" s="51"/>
      <c r="I32" s="51"/>
      <c r="J32" s="46"/>
      <c r="K32" s="46"/>
      <c r="L32" s="46"/>
    </row>
    <row r="33" spans="1:12" s="7" customFormat="1" ht="15" x14ac:dyDescent="0.25">
      <c r="A33" s="35" t="s">
        <v>24</v>
      </c>
      <c r="B33" s="6" t="s">
        <v>25</v>
      </c>
      <c r="C33" s="6" t="s">
        <v>25</v>
      </c>
      <c r="D33" s="6" t="s">
        <v>25</v>
      </c>
      <c r="E33" s="5" t="s">
        <v>25</v>
      </c>
      <c r="F33" s="6" t="s">
        <v>25</v>
      </c>
      <c r="G33" s="6" t="s">
        <v>25</v>
      </c>
      <c r="H33" s="5" t="s">
        <v>25</v>
      </c>
      <c r="I33" s="6"/>
      <c r="J33" s="46"/>
      <c r="K33" s="46"/>
      <c r="L33" s="46"/>
    </row>
    <row r="34" spans="1:12" s="7" customFormat="1" ht="15" customHeight="1" x14ac:dyDescent="0.25">
      <c r="A34" s="51" t="s">
        <v>82</v>
      </c>
      <c r="B34" s="51"/>
      <c r="C34" s="51"/>
      <c r="D34" s="51"/>
      <c r="E34" s="51"/>
      <c r="F34" s="51"/>
      <c r="G34" s="51"/>
      <c r="H34" s="51"/>
      <c r="I34" s="51"/>
      <c r="J34" s="46"/>
      <c r="K34" s="46"/>
      <c r="L34" s="46"/>
    </row>
    <row r="35" spans="1:12" s="7" customFormat="1" ht="47.25" customHeight="1" x14ac:dyDescent="0.25">
      <c r="A35" s="35" t="s">
        <v>83</v>
      </c>
      <c r="B35" s="6" t="s">
        <v>85</v>
      </c>
      <c r="C35" s="6" t="s">
        <v>25</v>
      </c>
      <c r="D35" s="6" t="s">
        <v>25</v>
      </c>
      <c r="E35" s="5" t="s">
        <v>25</v>
      </c>
      <c r="F35" s="6" t="s">
        <v>25</v>
      </c>
      <c r="G35" s="6" t="s">
        <v>25</v>
      </c>
      <c r="H35" s="35"/>
      <c r="I35" s="35"/>
      <c r="J35" s="46"/>
      <c r="K35" s="46"/>
      <c r="L35" s="46"/>
    </row>
    <row r="36" spans="1:12" s="7" customFormat="1" ht="106.5" customHeight="1" x14ac:dyDescent="0.25">
      <c r="A36" s="35" t="s">
        <v>84</v>
      </c>
      <c r="B36" s="6" t="s">
        <v>32</v>
      </c>
      <c r="C36" s="6" t="s">
        <v>25</v>
      </c>
      <c r="D36" s="6">
        <v>8.61</v>
      </c>
      <c r="E36" s="6">
        <v>8.61</v>
      </c>
      <c r="F36" s="6">
        <f>E36-D36</f>
        <v>0</v>
      </c>
      <c r="G36" s="10">
        <f t="shared" ref="G36" si="3">E36/D36*100</f>
        <v>100</v>
      </c>
      <c r="H36" s="11"/>
      <c r="I36" s="14"/>
      <c r="J36" s="46">
        <v>1</v>
      </c>
      <c r="K36" s="46">
        <v>1</v>
      </c>
      <c r="L36" s="46">
        <v>1</v>
      </c>
    </row>
    <row r="37" spans="1:12" s="7" customFormat="1" ht="18" customHeight="1" x14ac:dyDescent="0.25">
      <c r="A37" s="51" t="s">
        <v>30</v>
      </c>
      <c r="B37" s="51"/>
      <c r="C37" s="51"/>
      <c r="D37" s="51"/>
      <c r="E37" s="51"/>
      <c r="F37" s="51"/>
      <c r="G37" s="51"/>
      <c r="H37" s="51"/>
      <c r="I37" s="51"/>
      <c r="J37" s="46"/>
      <c r="K37" s="46"/>
      <c r="L37" s="46"/>
    </row>
    <row r="38" spans="1:12" s="12" customFormat="1" ht="60" x14ac:dyDescent="0.25">
      <c r="A38" s="35" t="s">
        <v>102</v>
      </c>
      <c r="B38" s="6" t="s">
        <v>34</v>
      </c>
      <c r="C38" s="13">
        <v>2656</v>
      </c>
      <c r="D38" s="13">
        <v>2269</v>
      </c>
      <c r="E38" s="20">
        <v>2274</v>
      </c>
      <c r="F38" s="13">
        <f>D38-E38</f>
        <v>-5</v>
      </c>
      <c r="G38" s="8">
        <f>D38/E38*100</f>
        <v>99.8</v>
      </c>
      <c r="H38" s="11"/>
      <c r="I38" s="28" t="s">
        <v>101</v>
      </c>
      <c r="J38" s="47">
        <v>1</v>
      </c>
      <c r="K38" s="47">
        <v>1</v>
      </c>
      <c r="L38" s="47">
        <v>1</v>
      </c>
    </row>
    <row r="39" spans="1:12" s="18" customFormat="1" ht="45" x14ac:dyDescent="0.25">
      <c r="A39" s="35" t="s">
        <v>35</v>
      </c>
      <c r="B39" s="6" t="s">
        <v>34</v>
      </c>
      <c r="C39" s="6">
        <v>41</v>
      </c>
      <c r="D39" s="6">
        <v>10</v>
      </c>
      <c r="E39" s="5">
        <v>10</v>
      </c>
      <c r="F39" s="8">
        <f t="shared" ref="F39:F40" si="4">E39-D39</f>
        <v>0</v>
      </c>
      <c r="G39" s="8">
        <f>D39/E39*100</f>
        <v>100</v>
      </c>
      <c r="H39" s="11"/>
      <c r="I39" s="28"/>
      <c r="J39" s="45">
        <v>1</v>
      </c>
      <c r="K39" s="45">
        <v>1</v>
      </c>
      <c r="L39" s="45">
        <v>1</v>
      </c>
    </row>
    <row r="40" spans="1:12" s="18" customFormat="1" ht="45" x14ac:dyDescent="0.25">
      <c r="A40" s="35" t="s">
        <v>36</v>
      </c>
      <c r="B40" s="6" t="s">
        <v>34</v>
      </c>
      <c r="C40" s="6">
        <v>104</v>
      </c>
      <c r="D40" s="6">
        <v>122</v>
      </c>
      <c r="E40" s="5">
        <v>122</v>
      </c>
      <c r="F40" s="8">
        <f t="shared" si="4"/>
        <v>0</v>
      </c>
      <c r="G40" s="8">
        <f>D40/E40*100</f>
        <v>100</v>
      </c>
      <c r="H40" s="11"/>
      <c r="I40" s="6"/>
      <c r="J40" s="45">
        <v>1</v>
      </c>
      <c r="K40" s="45">
        <v>1</v>
      </c>
      <c r="L40" s="45">
        <v>1</v>
      </c>
    </row>
    <row r="41" spans="1:12" s="18" customFormat="1" ht="151.5" customHeight="1" x14ac:dyDescent="0.25">
      <c r="A41" s="35" t="s">
        <v>86</v>
      </c>
      <c r="B41" s="6" t="s">
        <v>70</v>
      </c>
      <c r="C41" s="6">
        <v>9</v>
      </c>
      <c r="D41" s="6">
        <v>6</v>
      </c>
      <c r="E41" s="5">
        <v>6</v>
      </c>
      <c r="F41" s="8">
        <f>E41-D41</f>
        <v>0</v>
      </c>
      <c r="G41" s="8">
        <f t="shared" ref="G41" si="5">E41/D41*100</f>
        <v>100</v>
      </c>
      <c r="H41" s="11"/>
      <c r="I41" s="28"/>
      <c r="J41" s="45">
        <v>1</v>
      </c>
      <c r="K41" s="45">
        <v>1</v>
      </c>
      <c r="L41" s="45">
        <v>1</v>
      </c>
    </row>
    <row r="42" spans="1:12" s="18" customFormat="1" ht="60" x14ac:dyDescent="0.25">
      <c r="A42" s="35" t="s">
        <v>37</v>
      </c>
      <c r="B42" s="6" t="s">
        <v>34</v>
      </c>
      <c r="C42" s="6">
        <v>12</v>
      </c>
      <c r="D42" s="6" t="s">
        <v>25</v>
      </c>
      <c r="E42" s="5" t="s">
        <v>25</v>
      </c>
      <c r="F42" s="6" t="s">
        <v>25</v>
      </c>
      <c r="G42" s="6" t="s">
        <v>25</v>
      </c>
      <c r="H42" s="11"/>
      <c r="I42" s="6"/>
      <c r="J42" s="45"/>
      <c r="K42" s="45"/>
      <c r="L42" s="45"/>
    </row>
    <row r="43" spans="1:12" s="18" customFormat="1" ht="75" x14ac:dyDescent="0.25">
      <c r="A43" s="35" t="s">
        <v>38</v>
      </c>
      <c r="B43" s="6" t="s">
        <v>34</v>
      </c>
      <c r="C43" s="6">
        <v>379</v>
      </c>
      <c r="D43" s="6">
        <v>149</v>
      </c>
      <c r="E43" s="27">
        <v>144</v>
      </c>
      <c r="F43" s="8">
        <f>E43-D43</f>
        <v>-5</v>
      </c>
      <c r="G43" s="8">
        <f>E43/D43*100</f>
        <v>96.6</v>
      </c>
      <c r="H43" s="11"/>
      <c r="I43" s="28"/>
      <c r="J43" s="45">
        <v>1</v>
      </c>
      <c r="K43" s="45">
        <v>1</v>
      </c>
      <c r="L43" s="45">
        <v>1</v>
      </c>
    </row>
    <row r="44" spans="1:12" s="18" customFormat="1" ht="30" x14ac:dyDescent="0.25">
      <c r="A44" s="35" t="s">
        <v>71</v>
      </c>
      <c r="B44" s="6" t="s">
        <v>32</v>
      </c>
      <c r="C44" s="6">
        <v>26.62</v>
      </c>
      <c r="D44" s="6">
        <v>2.0499999999999998</v>
      </c>
      <c r="E44" s="6">
        <v>2.11</v>
      </c>
      <c r="F44" s="8">
        <f>E44-D44</f>
        <v>0.1</v>
      </c>
      <c r="G44" s="8">
        <f>E44/D44*100</f>
        <v>102.9</v>
      </c>
      <c r="H44" s="11"/>
      <c r="I44" s="30" t="s">
        <v>91</v>
      </c>
      <c r="J44" s="45">
        <v>1</v>
      </c>
      <c r="K44" s="45">
        <v>1</v>
      </c>
      <c r="L44" s="45">
        <v>1</v>
      </c>
    </row>
    <row r="45" spans="1:12" s="18" customFormat="1" ht="30" x14ac:dyDescent="0.25">
      <c r="A45" s="35" t="s">
        <v>87</v>
      </c>
      <c r="B45" s="6" t="s">
        <v>32</v>
      </c>
      <c r="C45" s="6">
        <v>0.16</v>
      </c>
      <c r="D45" s="6" t="s">
        <v>25</v>
      </c>
      <c r="E45" s="5" t="s">
        <v>25</v>
      </c>
      <c r="F45" s="6" t="s">
        <v>25</v>
      </c>
      <c r="G45" s="6" t="s">
        <v>25</v>
      </c>
      <c r="H45" s="11"/>
      <c r="I45" s="6"/>
      <c r="J45" s="45"/>
      <c r="K45" s="45"/>
      <c r="L45" s="45"/>
    </row>
    <row r="46" spans="1:12" s="12" customFormat="1" ht="30" x14ac:dyDescent="0.25">
      <c r="A46" s="35" t="s">
        <v>39</v>
      </c>
      <c r="B46" s="6" t="s">
        <v>0</v>
      </c>
      <c r="C46" s="40">
        <f>(1037.3+0.16+26.62*0.8)/1037.3*100</f>
        <v>102.1</v>
      </c>
      <c r="D46" s="39">
        <v>100.2</v>
      </c>
      <c r="E46" s="39">
        <v>100.1</v>
      </c>
      <c r="F46" s="16">
        <f t="shared" ref="F46" si="6">E46-D46</f>
        <v>-0.1</v>
      </c>
      <c r="G46" s="16">
        <f>E46/D46*100</f>
        <v>99.9</v>
      </c>
      <c r="H46" s="41"/>
      <c r="I46" s="42" t="s">
        <v>101</v>
      </c>
      <c r="J46" s="47">
        <v>1</v>
      </c>
      <c r="K46" s="47">
        <v>1</v>
      </c>
      <c r="L46" s="47">
        <v>1</v>
      </c>
    </row>
    <row r="47" spans="1:12" s="12" customFormat="1" ht="18" customHeight="1" x14ac:dyDescent="0.25">
      <c r="A47" s="51" t="s">
        <v>40</v>
      </c>
      <c r="B47" s="51"/>
      <c r="C47" s="51"/>
      <c r="D47" s="51"/>
      <c r="E47" s="51"/>
      <c r="F47" s="51"/>
      <c r="G47" s="51"/>
      <c r="H47" s="51"/>
      <c r="I47" s="51"/>
      <c r="J47" s="47"/>
      <c r="K47" s="47"/>
      <c r="L47" s="47"/>
    </row>
    <row r="48" spans="1:12" s="18" customFormat="1" ht="90" x14ac:dyDescent="0.25">
      <c r="A48" s="33" t="s">
        <v>103</v>
      </c>
      <c r="B48" s="31" t="s">
        <v>34</v>
      </c>
      <c r="C48" s="6">
        <v>441</v>
      </c>
      <c r="D48" s="6">
        <v>363</v>
      </c>
      <c r="E48" s="6">
        <v>321</v>
      </c>
      <c r="F48" s="8">
        <f>D48-E48</f>
        <v>42</v>
      </c>
      <c r="G48" s="8">
        <f>D48/E48*100</f>
        <v>113.1</v>
      </c>
      <c r="H48" s="35"/>
      <c r="I48" s="28" t="s">
        <v>92</v>
      </c>
      <c r="J48" s="45">
        <v>1</v>
      </c>
      <c r="K48" s="45">
        <v>1</v>
      </c>
      <c r="L48" s="45">
        <v>1</v>
      </c>
    </row>
    <row r="49" spans="1:12" s="18" customFormat="1" ht="90" x14ac:dyDescent="0.25">
      <c r="A49" s="33" t="s">
        <v>104</v>
      </c>
      <c r="B49" s="31" t="s">
        <v>34</v>
      </c>
      <c r="C49" s="6" t="s">
        <v>25</v>
      </c>
      <c r="D49" s="6">
        <v>1068</v>
      </c>
      <c r="E49" s="6">
        <v>1068</v>
      </c>
      <c r="F49" s="8">
        <f t="shared" ref="F49" si="7">E49-D49</f>
        <v>0</v>
      </c>
      <c r="G49" s="8">
        <f>D49/E49*100</f>
        <v>100</v>
      </c>
      <c r="H49" s="35"/>
      <c r="I49" s="35"/>
      <c r="J49" s="45">
        <v>1</v>
      </c>
      <c r="K49" s="45">
        <v>1</v>
      </c>
      <c r="L49" s="45">
        <v>1</v>
      </c>
    </row>
    <row r="50" spans="1:12" s="18" customFormat="1" ht="30.75" customHeight="1" x14ac:dyDescent="0.25">
      <c r="A50" s="32" t="s">
        <v>90</v>
      </c>
      <c r="B50" s="6" t="s">
        <v>34</v>
      </c>
      <c r="C50" s="6">
        <v>109</v>
      </c>
      <c r="D50" s="6">
        <v>112</v>
      </c>
      <c r="E50" s="5">
        <v>120</v>
      </c>
      <c r="F50" s="8">
        <f>E50-D50</f>
        <v>8</v>
      </c>
      <c r="G50" s="8">
        <f>E50/D50*100</f>
        <v>107.1</v>
      </c>
      <c r="H50" s="5"/>
      <c r="I50" s="28"/>
      <c r="J50" s="45">
        <v>1</v>
      </c>
      <c r="K50" s="45">
        <v>1</v>
      </c>
      <c r="L50" s="45">
        <v>1</v>
      </c>
    </row>
    <row r="51" spans="1:12" s="18" customFormat="1" ht="30" x14ac:dyDescent="0.25">
      <c r="A51" s="35" t="s">
        <v>72</v>
      </c>
      <c r="B51" s="6" t="s">
        <v>32</v>
      </c>
      <c r="C51" s="6">
        <v>2.02</v>
      </c>
      <c r="D51" s="6">
        <v>9.17</v>
      </c>
      <c r="E51" s="6">
        <f>8.61+0.21+0.18+0.15</f>
        <v>9.15</v>
      </c>
      <c r="F51" s="8">
        <f>E51-D51</f>
        <v>0</v>
      </c>
      <c r="G51" s="8">
        <f t="shared" ref="G51:G52" si="8">E51/D51*100</f>
        <v>99.8</v>
      </c>
      <c r="H51" s="5"/>
      <c r="I51" s="30" t="s">
        <v>91</v>
      </c>
      <c r="J51" s="45">
        <v>1</v>
      </c>
      <c r="K51" s="45">
        <v>1</v>
      </c>
      <c r="L51" s="45">
        <v>1</v>
      </c>
    </row>
    <row r="52" spans="1:12" s="18" customFormat="1" ht="30" x14ac:dyDescent="0.25">
      <c r="A52" s="35" t="s">
        <v>73</v>
      </c>
      <c r="B52" s="6" t="s">
        <v>32</v>
      </c>
      <c r="C52" s="6">
        <v>0</v>
      </c>
      <c r="D52" s="6">
        <v>0.22</v>
      </c>
      <c r="E52" s="36">
        <f>53.6*4/1000</f>
        <v>0.21</v>
      </c>
      <c r="F52" s="8">
        <f t="shared" ref="F52:F53" si="9">E52-D52</f>
        <v>0</v>
      </c>
      <c r="G52" s="8">
        <f t="shared" si="8"/>
        <v>95.5</v>
      </c>
      <c r="H52" s="5"/>
      <c r="I52" s="30" t="s">
        <v>91</v>
      </c>
      <c r="J52" s="45">
        <v>1</v>
      </c>
      <c r="K52" s="45">
        <v>1</v>
      </c>
      <c r="L52" s="45">
        <v>1</v>
      </c>
    </row>
    <row r="53" spans="1:12" s="18" customFormat="1" ht="60" x14ac:dyDescent="0.25">
      <c r="A53" s="35" t="s">
        <v>41</v>
      </c>
      <c r="B53" s="6" t="s">
        <v>32</v>
      </c>
      <c r="C53" s="6">
        <v>3.8</v>
      </c>
      <c r="D53" s="6">
        <v>4.0999999999999996</v>
      </c>
      <c r="E53" s="37">
        <v>4.47</v>
      </c>
      <c r="F53" s="8">
        <f t="shared" si="9"/>
        <v>0.4</v>
      </c>
      <c r="G53" s="8">
        <f>E53/D53*100</f>
        <v>109</v>
      </c>
      <c r="H53" s="5"/>
      <c r="I53" s="29"/>
      <c r="J53" s="45">
        <v>1</v>
      </c>
      <c r="K53" s="45">
        <v>1</v>
      </c>
      <c r="L53" s="45">
        <v>1</v>
      </c>
    </row>
    <row r="54" spans="1:12" s="18" customFormat="1" ht="30" x14ac:dyDescent="0.25">
      <c r="A54" s="35" t="s">
        <v>42</v>
      </c>
      <c r="B54" s="6" t="s">
        <v>0</v>
      </c>
      <c r="C54" s="40">
        <f>61.9*100/1037.3</f>
        <v>6</v>
      </c>
      <c r="D54" s="40">
        <v>6</v>
      </c>
      <c r="E54" s="16">
        <f>(61.9-4.47+0.7338+0.6786+0.1043+0.9898)*100/(1037.3+23.41-4.47)</f>
        <v>5.7</v>
      </c>
      <c r="F54" s="16">
        <f>D54-E54</f>
        <v>0.3</v>
      </c>
      <c r="G54" s="16">
        <f>D54/E54*100</f>
        <v>105.3</v>
      </c>
      <c r="H54" s="27"/>
      <c r="I54" s="42" t="s">
        <v>101</v>
      </c>
      <c r="J54" s="45">
        <v>1</v>
      </c>
      <c r="K54" s="45">
        <v>1</v>
      </c>
      <c r="L54" s="45">
        <v>1</v>
      </c>
    </row>
    <row r="55" spans="1:12" s="12" customFormat="1" ht="16.5" customHeight="1" x14ac:dyDescent="0.25">
      <c r="A55" s="51" t="s">
        <v>43</v>
      </c>
      <c r="B55" s="51"/>
      <c r="C55" s="51"/>
      <c r="D55" s="51"/>
      <c r="E55" s="51"/>
      <c r="F55" s="51"/>
      <c r="G55" s="51"/>
      <c r="H55" s="51"/>
      <c r="I55" s="14"/>
      <c r="J55" s="47"/>
      <c r="K55" s="47"/>
      <c r="L55" s="47"/>
    </row>
    <row r="56" spans="1:12" s="12" customFormat="1" ht="45" x14ac:dyDescent="0.25">
      <c r="A56" s="35" t="s">
        <v>76</v>
      </c>
      <c r="B56" s="6" t="s">
        <v>32</v>
      </c>
      <c r="C56" s="6">
        <v>22.6</v>
      </c>
      <c r="D56" s="6">
        <v>8.6</v>
      </c>
      <c r="E56" s="6">
        <v>8.6</v>
      </c>
      <c r="F56" s="8">
        <f>E56-D56</f>
        <v>0</v>
      </c>
      <c r="G56" s="8">
        <f t="shared" ref="G56:G60" si="10">E56/D56*100</f>
        <v>100</v>
      </c>
      <c r="H56" s="14"/>
      <c r="I56" s="28"/>
      <c r="J56" s="47">
        <v>1</v>
      </c>
      <c r="K56" s="47">
        <v>1</v>
      </c>
      <c r="L56" s="47">
        <v>1</v>
      </c>
    </row>
    <row r="57" spans="1:12" s="12" customFormat="1" ht="45" x14ac:dyDescent="0.25">
      <c r="A57" s="35" t="s">
        <v>44</v>
      </c>
      <c r="B57" s="6" t="s">
        <v>32</v>
      </c>
      <c r="C57" s="6">
        <v>22.5</v>
      </c>
      <c r="D57" s="6">
        <v>8.6</v>
      </c>
      <c r="E57" s="6">
        <v>8.6</v>
      </c>
      <c r="F57" s="8">
        <f>E57-D57</f>
        <v>0</v>
      </c>
      <c r="G57" s="8">
        <f t="shared" si="10"/>
        <v>100</v>
      </c>
      <c r="H57" s="14"/>
      <c r="I57" s="29"/>
      <c r="J57" s="47">
        <v>1</v>
      </c>
      <c r="K57" s="47">
        <v>1</v>
      </c>
      <c r="L57" s="47">
        <v>1</v>
      </c>
    </row>
    <row r="58" spans="1:12" s="12" customFormat="1" ht="45" x14ac:dyDescent="0.25">
      <c r="A58" s="35" t="s">
        <v>45</v>
      </c>
      <c r="B58" s="6" t="s">
        <v>34</v>
      </c>
      <c r="C58" s="6">
        <v>12</v>
      </c>
      <c r="D58" s="6">
        <v>11</v>
      </c>
      <c r="E58" s="5">
        <v>11</v>
      </c>
      <c r="F58" s="8">
        <f>E58-D58</f>
        <v>0</v>
      </c>
      <c r="G58" s="8">
        <f t="shared" si="10"/>
        <v>100</v>
      </c>
      <c r="H58" s="14"/>
      <c r="I58" s="28"/>
      <c r="J58" s="47">
        <v>1</v>
      </c>
      <c r="K58" s="47">
        <v>1</v>
      </c>
      <c r="L58" s="47">
        <v>1</v>
      </c>
    </row>
    <row r="59" spans="1:12" s="12" customFormat="1" ht="94.5" customHeight="1" x14ac:dyDescent="0.25">
      <c r="A59" s="35" t="s">
        <v>46</v>
      </c>
      <c r="B59" s="6" t="s">
        <v>0</v>
      </c>
      <c r="C59" s="6">
        <v>20</v>
      </c>
      <c r="D59" s="6">
        <v>16</v>
      </c>
      <c r="E59" s="5">
        <v>17.2</v>
      </c>
      <c r="F59" s="8">
        <f>E59-D59</f>
        <v>1.2</v>
      </c>
      <c r="G59" s="8">
        <f>E59/D59*100</f>
        <v>107.5</v>
      </c>
      <c r="H59" s="14"/>
      <c r="I59" s="30" t="s">
        <v>93</v>
      </c>
      <c r="J59" s="47">
        <v>1</v>
      </c>
      <c r="K59" s="47">
        <v>1</v>
      </c>
      <c r="L59" s="47">
        <v>1</v>
      </c>
    </row>
    <row r="60" spans="1:12" s="12" customFormat="1" ht="31.5" customHeight="1" x14ac:dyDescent="0.25">
      <c r="A60" s="35" t="s">
        <v>94</v>
      </c>
      <c r="B60" s="6" t="s">
        <v>95</v>
      </c>
      <c r="C60" s="6" t="s">
        <v>25</v>
      </c>
      <c r="D60" s="6">
        <v>1.76</v>
      </c>
      <c r="E60" s="36">
        <v>1.74</v>
      </c>
      <c r="F60" s="8">
        <f t="shared" ref="F60" si="11">E60-D60</f>
        <v>0</v>
      </c>
      <c r="G60" s="8">
        <f t="shared" si="10"/>
        <v>98.9</v>
      </c>
      <c r="H60" s="5"/>
      <c r="I60" s="30" t="s">
        <v>96</v>
      </c>
      <c r="J60" s="47">
        <v>1</v>
      </c>
      <c r="K60" s="47">
        <v>1</v>
      </c>
      <c r="L60" s="47">
        <v>1</v>
      </c>
    </row>
    <row r="61" spans="1:12" s="18" customFormat="1" ht="15" customHeight="1" x14ac:dyDescent="0.25">
      <c r="A61" s="52" t="s">
        <v>47</v>
      </c>
      <c r="B61" s="53"/>
      <c r="C61" s="53"/>
      <c r="D61" s="53"/>
      <c r="E61" s="53"/>
      <c r="F61" s="53"/>
      <c r="G61" s="53"/>
      <c r="H61" s="53"/>
      <c r="I61" s="54"/>
      <c r="J61" s="45"/>
      <c r="K61" s="45"/>
      <c r="L61" s="45"/>
    </row>
    <row r="62" spans="1:12" s="18" customFormat="1" ht="60" x14ac:dyDescent="0.25">
      <c r="A62" s="35" t="s">
        <v>48</v>
      </c>
      <c r="B62" s="6" t="s">
        <v>0</v>
      </c>
      <c r="C62" s="6">
        <v>40.9</v>
      </c>
      <c r="D62" s="6" t="s">
        <v>25</v>
      </c>
      <c r="E62" s="5" t="s">
        <v>25</v>
      </c>
      <c r="F62" s="6" t="s">
        <v>25</v>
      </c>
      <c r="G62" s="6" t="s">
        <v>25</v>
      </c>
      <c r="H62" s="11"/>
      <c r="I62" s="6"/>
      <c r="J62" s="45"/>
      <c r="K62" s="45"/>
      <c r="L62" s="45"/>
    </row>
    <row r="63" spans="1:12" s="18" customFormat="1" ht="60" x14ac:dyDescent="0.25">
      <c r="A63" s="35" t="s">
        <v>77</v>
      </c>
      <c r="B63" s="6" t="s">
        <v>0</v>
      </c>
      <c r="C63" s="6">
        <v>0.5</v>
      </c>
      <c r="D63" s="6" t="s">
        <v>25</v>
      </c>
      <c r="E63" s="5" t="s">
        <v>25</v>
      </c>
      <c r="F63" s="6" t="s">
        <v>25</v>
      </c>
      <c r="G63" s="6" t="s">
        <v>25</v>
      </c>
      <c r="H63" s="11"/>
      <c r="I63" s="6"/>
      <c r="J63" s="45"/>
      <c r="K63" s="45"/>
      <c r="L63" s="45"/>
    </row>
    <row r="64" spans="1:12" s="18" customFormat="1" ht="30" x14ac:dyDescent="0.25">
      <c r="A64" s="35" t="s">
        <v>14</v>
      </c>
      <c r="B64" s="6" t="s">
        <v>0</v>
      </c>
      <c r="C64" s="6">
        <v>4.5999999999999996</v>
      </c>
      <c r="D64" s="6" t="s">
        <v>25</v>
      </c>
      <c r="E64" s="5" t="s">
        <v>25</v>
      </c>
      <c r="F64" s="6" t="s">
        <v>25</v>
      </c>
      <c r="G64" s="6" t="s">
        <v>25</v>
      </c>
      <c r="H64" s="11"/>
      <c r="I64" s="6"/>
      <c r="J64" s="45"/>
      <c r="K64" s="45"/>
      <c r="L64" s="45"/>
    </row>
    <row r="65" spans="1:12" s="18" customFormat="1" ht="30" x14ac:dyDescent="0.25">
      <c r="A65" s="35" t="s">
        <v>15</v>
      </c>
      <c r="B65" s="6" t="s">
        <v>0</v>
      </c>
      <c r="C65" s="6">
        <v>16</v>
      </c>
      <c r="D65" s="6" t="s">
        <v>25</v>
      </c>
      <c r="E65" s="5" t="s">
        <v>25</v>
      </c>
      <c r="F65" s="6" t="s">
        <v>25</v>
      </c>
      <c r="G65" s="6" t="s">
        <v>25</v>
      </c>
      <c r="H65" s="11"/>
      <c r="I65" s="6"/>
      <c r="J65" s="45"/>
      <c r="K65" s="45"/>
      <c r="L65" s="45"/>
    </row>
    <row r="66" spans="1:12" s="18" customFormat="1" ht="44.25" customHeight="1" x14ac:dyDescent="0.25">
      <c r="A66" s="35" t="s">
        <v>78</v>
      </c>
      <c r="B66" s="6" t="s">
        <v>0</v>
      </c>
      <c r="C66" s="5">
        <v>80.900000000000006</v>
      </c>
      <c r="D66" s="6">
        <v>90</v>
      </c>
      <c r="E66" s="5">
        <v>93.5</v>
      </c>
      <c r="F66" s="8">
        <f>E66-D66</f>
        <v>3.5</v>
      </c>
      <c r="G66" s="8">
        <f>E66/D66*100</f>
        <v>103.9</v>
      </c>
      <c r="H66" s="14"/>
      <c r="I66" s="28"/>
      <c r="J66" s="45">
        <v>1</v>
      </c>
      <c r="K66" s="45">
        <v>1</v>
      </c>
      <c r="L66" s="45">
        <v>1</v>
      </c>
    </row>
    <row r="67" spans="1:12" s="18" customFormat="1" ht="45.75" customHeight="1" x14ac:dyDescent="0.25">
      <c r="A67" s="35" t="s">
        <v>79</v>
      </c>
      <c r="B67" s="6" t="s">
        <v>0</v>
      </c>
      <c r="C67" s="5">
        <v>62.1</v>
      </c>
      <c r="D67" s="6">
        <v>63.4</v>
      </c>
      <c r="E67" s="16">
        <f>(647.3+6.8437+1.398+0.1072*2+8.9806)*100/(1037.3+23.41-4.47)</f>
        <v>62.9</v>
      </c>
      <c r="F67" s="16">
        <f>E67-D67</f>
        <v>-0.5</v>
      </c>
      <c r="G67" s="16">
        <f>E67/D67*100</f>
        <v>99.2</v>
      </c>
      <c r="H67" s="14"/>
      <c r="I67" s="38"/>
      <c r="J67" s="45">
        <v>1</v>
      </c>
      <c r="K67" s="45">
        <v>1</v>
      </c>
      <c r="L67" s="45">
        <v>1</v>
      </c>
    </row>
    <row r="68" spans="1:12" s="18" customFormat="1" ht="48" customHeight="1" x14ac:dyDescent="0.25">
      <c r="A68" s="35" t="s">
        <v>80</v>
      </c>
      <c r="B68" s="6" t="s">
        <v>0</v>
      </c>
      <c r="C68" s="8">
        <v>46</v>
      </c>
      <c r="D68" s="6">
        <v>56.2</v>
      </c>
      <c r="E68" s="16">
        <f>(571.6+6.8437+1.398+0.1072*2+8.9806)*100/(1037.3+23.41-4.47)</f>
        <v>55.8</v>
      </c>
      <c r="F68" s="16">
        <f>E68-D68</f>
        <v>-0.4</v>
      </c>
      <c r="G68" s="16">
        <f t="shared" ref="G68" si="12">E68/D68*100</f>
        <v>99.3</v>
      </c>
      <c r="H68" s="14"/>
      <c r="I68" s="38"/>
      <c r="J68" s="45">
        <v>1</v>
      </c>
      <c r="K68" s="45">
        <v>1</v>
      </c>
      <c r="L68" s="45">
        <v>1</v>
      </c>
    </row>
    <row r="69" spans="1:12" s="12" customFormat="1" ht="15" customHeight="1" x14ac:dyDescent="0.25">
      <c r="A69" s="52" t="s">
        <v>49</v>
      </c>
      <c r="B69" s="53"/>
      <c r="C69" s="53"/>
      <c r="D69" s="53"/>
      <c r="E69" s="53"/>
      <c r="F69" s="53"/>
      <c r="G69" s="53"/>
      <c r="H69" s="54"/>
      <c r="I69" s="14"/>
      <c r="J69" s="47"/>
      <c r="K69" s="47"/>
      <c r="L69" s="47"/>
    </row>
    <row r="70" spans="1:12" s="18" customFormat="1" ht="63.75" customHeight="1" x14ac:dyDescent="0.25">
      <c r="A70" s="35" t="s">
        <v>50</v>
      </c>
      <c r="B70" s="6" t="s">
        <v>51</v>
      </c>
      <c r="C70" s="6">
        <v>1.9E-2</v>
      </c>
      <c r="D70" s="6">
        <v>7.0000000000000001E-3</v>
      </c>
      <c r="E70" s="6">
        <v>8.0000000000000002E-3</v>
      </c>
      <c r="F70" s="8">
        <f t="shared" ref="F70" si="13">E70-D70</f>
        <v>0</v>
      </c>
      <c r="G70" s="8">
        <f>E70/D70*100</f>
        <v>114.3</v>
      </c>
      <c r="H70" s="9" t="s">
        <v>52</v>
      </c>
      <c r="I70" s="15"/>
      <c r="J70" s="45">
        <v>1</v>
      </c>
      <c r="K70" s="45">
        <v>1</v>
      </c>
      <c r="L70" s="45">
        <v>1</v>
      </c>
    </row>
    <row r="71" spans="1:12" s="18" customFormat="1" ht="60" x14ac:dyDescent="0.25">
      <c r="A71" s="35" t="s">
        <v>53</v>
      </c>
      <c r="B71" s="6" t="s">
        <v>0</v>
      </c>
      <c r="C71" s="6">
        <v>4.8</v>
      </c>
      <c r="D71" s="6">
        <v>4.5</v>
      </c>
      <c r="E71" s="17">
        <v>5.3</v>
      </c>
      <c r="F71" s="16">
        <f>E71-D71</f>
        <v>0.8</v>
      </c>
      <c r="G71" s="8">
        <f>E71/D71*100</f>
        <v>117.8</v>
      </c>
      <c r="H71" s="14"/>
      <c r="I71" s="30"/>
      <c r="J71" s="45">
        <v>1</v>
      </c>
      <c r="K71" s="45">
        <v>1</v>
      </c>
      <c r="L71" s="45">
        <v>1</v>
      </c>
    </row>
    <row r="72" spans="1:12" s="12" customFormat="1" ht="45" customHeight="1" x14ac:dyDescent="0.25">
      <c r="A72" s="35" t="s">
        <v>97</v>
      </c>
      <c r="B72" s="6" t="s">
        <v>98</v>
      </c>
      <c r="C72" s="6" t="s">
        <v>25</v>
      </c>
      <c r="D72" s="6">
        <v>1.1000000000000001</v>
      </c>
      <c r="E72" s="6">
        <v>1.1000000000000001</v>
      </c>
      <c r="F72" s="8">
        <f>E72-D72</f>
        <v>0</v>
      </c>
      <c r="G72" s="8">
        <f>E72/D72*100</f>
        <v>100</v>
      </c>
      <c r="H72" s="14"/>
      <c r="I72" s="30"/>
      <c r="J72" s="47">
        <v>1</v>
      </c>
      <c r="K72" s="47">
        <v>1</v>
      </c>
      <c r="L72" s="47">
        <v>1</v>
      </c>
    </row>
    <row r="73" spans="1:12" s="12" customFormat="1" ht="15.75" customHeight="1" x14ac:dyDescent="0.25">
      <c r="A73" s="51" t="s">
        <v>55</v>
      </c>
      <c r="B73" s="51"/>
      <c r="C73" s="51"/>
      <c r="D73" s="51"/>
      <c r="E73" s="51"/>
      <c r="F73" s="51"/>
      <c r="G73" s="51"/>
      <c r="H73" s="51"/>
      <c r="I73" s="51"/>
      <c r="J73" s="47"/>
      <c r="K73" s="47"/>
      <c r="L73" s="47"/>
    </row>
    <row r="74" spans="1:12" s="18" customFormat="1" ht="63.75" customHeight="1" x14ac:dyDescent="0.25">
      <c r="A74" s="35" t="s">
        <v>56</v>
      </c>
      <c r="B74" s="6" t="s">
        <v>34</v>
      </c>
      <c r="C74" s="6">
        <v>17</v>
      </c>
      <c r="D74" s="6">
        <v>7</v>
      </c>
      <c r="E74" s="6">
        <v>7</v>
      </c>
      <c r="F74" s="8">
        <f>E74-D74</f>
        <v>0</v>
      </c>
      <c r="G74" s="8">
        <f>E74/D74*100</f>
        <v>100</v>
      </c>
      <c r="H74" s="14"/>
      <c r="I74" s="29"/>
      <c r="J74" s="45">
        <v>1</v>
      </c>
      <c r="K74" s="45">
        <v>1</v>
      </c>
      <c r="L74" s="45">
        <v>1</v>
      </c>
    </row>
    <row r="75" spans="1:12" s="18" customFormat="1" ht="60" x14ac:dyDescent="0.25">
      <c r="A75" s="35" t="s">
        <v>57</v>
      </c>
      <c r="B75" s="6" t="s">
        <v>32</v>
      </c>
      <c r="C75" s="6">
        <v>1.2</v>
      </c>
      <c r="D75" s="6">
        <v>0.8</v>
      </c>
      <c r="E75" s="17">
        <v>1.5</v>
      </c>
      <c r="F75" s="8">
        <f t="shared" ref="F75" si="14">E75-D75</f>
        <v>0.7</v>
      </c>
      <c r="G75" s="8">
        <f>E75/D75*100</f>
        <v>187.5</v>
      </c>
      <c r="H75" s="14"/>
      <c r="I75" s="30" t="s">
        <v>99</v>
      </c>
      <c r="J75" s="45">
        <v>1</v>
      </c>
      <c r="K75" s="45">
        <v>1</v>
      </c>
      <c r="L75" s="45">
        <v>1</v>
      </c>
    </row>
    <row r="76" spans="1:12" s="18" customFormat="1" ht="60" x14ac:dyDescent="0.25">
      <c r="A76" s="35" t="s">
        <v>58</v>
      </c>
      <c r="B76" s="6" t="s">
        <v>59</v>
      </c>
      <c r="C76" s="6">
        <v>1</v>
      </c>
      <c r="D76" s="6" t="s">
        <v>25</v>
      </c>
      <c r="E76" s="6" t="s">
        <v>25</v>
      </c>
      <c r="F76" s="8" t="s">
        <v>25</v>
      </c>
      <c r="G76" s="8" t="s">
        <v>25</v>
      </c>
      <c r="H76" s="14"/>
      <c r="I76" s="30"/>
      <c r="J76" s="45"/>
      <c r="K76" s="45"/>
      <c r="L76" s="45"/>
    </row>
    <row r="77" spans="1:12" s="18" customFormat="1" ht="17.25" customHeight="1" x14ac:dyDescent="0.25">
      <c r="A77" s="51" t="s">
        <v>60</v>
      </c>
      <c r="B77" s="51"/>
      <c r="C77" s="51"/>
      <c r="D77" s="51"/>
      <c r="E77" s="51"/>
      <c r="F77" s="51"/>
      <c r="G77" s="51"/>
      <c r="H77" s="51"/>
      <c r="I77" s="51"/>
      <c r="J77" s="45"/>
      <c r="K77" s="45"/>
      <c r="L77" s="45"/>
    </row>
    <row r="78" spans="1:12" s="18" customFormat="1" ht="60" x14ac:dyDescent="0.25">
      <c r="A78" s="35" t="s">
        <v>61</v>
      </c>
      <c r="B78" s="6" t="s">
        <v>34</v>
      </c>
      <c r="C78" s="6" t="s">
        <v>25</v>
      </c>
      <c r="D78" s="6" t="s">
        <v>25</v>
      </c>
      <c r="E78" s="6" t="s">
        <v>25</v>
      </c>
      <c r="F78" s="8" t="s">
        <v>25</v>
      </c>
      <c r="G78" s="8" t="s">
        <v>25</v>
      </c>
      <c r="H78" s="5"/>
      <c r="I78" s="5"/>
      <c r="J78" s="45"/>
      <c r="K78" s="45"/>
      <c r="L78" s="45"/>
    </row>
    <row r="79" spans="1:12" s="18" customFormat="1" ht="16.5" customHeight="1" x14ac:dyDescent="0.25">
      <c r="A79" s="51" t="s">
        <v>74</v>
      </c>
      <c r="B79" s="51"/>
      <c r="C79" s="51"/>
      <c r="D79" s="51"/>
      <c r="E79" s="51"/>
      <c r="F79" s="51"/>
      <c r="G79" s="51"/>
      <c r="H79" s="51"/>
      <c r="I79" s="51"/>
      <c r="J79" s="45"/>
      <c r="K79" s="45"/>
      <c r="L79" s="45"/>
    </row>
    <row r="80" spans="1:12" s="18" customFormat="1" ht="76.5" customHeight="1" x14ac:dyDescent="0.25">
      <c r="A80" s="35" t="s">
        <v>75</v>
      </c>
      <c r="B80" s="6" t="s">
        <v>27</v>
      </c>
      <c r="C80" s="6" t="s">
        <v>25</v>
      </c>
      <c r="D80" s="6">
        <v>30</v>
      </c>
      <c r="E80" s="6">
        <v>33</v>
      </c>
      <c r="F80" s="8">
        <f t="shared" ref="F80" si="15">E80-D80</f>
        <v>3</v>
      </c>
      <c r="G80" s="8">
        <f>E80/D80*100</f>
        <v>110</v>
      </c>
      <c r="H80" s="35"/>
      <c r="I80" s="28"/>
      <c r="J80" s="45">
        <v>1</v>
      </c>
      <c r="K80" s="45">
        <v>1</v>
      </c>
      <c r="L80" s="45">
        <v>1</v>
      </c>
    </row>
    <row r="81" spans="7:12" x14ac:dyDescent="0.25">
      <c r="G81" s="50">
        <f>G21+G22+G23+G27+G29+G31+G36+G38+G39+G40+G41+G43+G44+G46+G48+G49+G50+G51+G52+G53+G54+G56+G57+G58+G59+G60+G66+G67+G68+G70+G71+G72+G74+G75+G80</f>
        <v>3654</v>
      </c>
      <c r="J81" s="48">
        <f>SUM(J21:J80)</f>
        <v>35</v>
      </c>
      <c r="K81" s="48">
        <f>SUM(K21:K80)</f>
        <v>33</v>
      </c>
      <c r="L81" s="48">
        <f>SUM(L21:L80)</f>
        <v>35</v>
      </c>
    </row>
    <row r="82" spans="7:12" x14ac:dyDescent="0.25">
      <c r="G82" s="44">
        <f>G81/35</f>
        <v>104.4</v>
      </c>
    </row>
    <row r="83" spans="7:12" x14ac:dyDescent="0.25">
      <c r="G83" s="34"/>
      <c r="K83" s="49">
        <f>K81*100/J81</f>
        <v>94.3</v>
      </c>
      <c r="L83" s="44">
        <f>L81*100/J81</f>
        <v>100</v>
      </c>
    </row>
  </sheetData>
  <mergeCells count="35">
    <mergeCell ref="A79:I79"/>
    <mergeCell ref="D14:E14"/>
    <mergeCell ref="F1:I1"/>
    <mergeCell ref="B16:B18"/>
    <mergeCell ref="A16:A18"/>
    <mergeCell ref="F16:F18"/>
    <mergeCell ref="G16:G18"/>
    <mergeCell ref="I16:I18"/>
    <mergeCell ref="A11:I11"/>
    <mergeCell ref="A12:I12"/>
    <mergeCell ref="A13:I13"/>
    <mergeCell ref="G5:I5"/>
    <mergeCell ref="G6:I6"/>
    <mergeCell ref="G7:I7"/>
    <mergeCell ref="G8:I8"/>
    <mergeCell ref="G2:I2"/>
    <mergeCell ref="G3:I3"/>
    <mergeCell ref="G4:I4"/>
    <mergeCell ref="C16:E16"/>
    <mergeCell ref="D17:E17"/>
    <mergeCell ref="C17:C18"/>
    <mergeCell ref="A32:I32"/>
    <mergeCell ref="A34:I34"/>
    <mergeCell ref="A20:I20"/>
    <mergeCell ref="A24:I24"/>
    <mergeCell ref="A26:I26"/>
    <mergeCell ref="A28:I28"/>
    <mergeCell ref="A30:I30"/>
    <mergeCell ref="A73:I73"/>
    <mergeCell ref="A77:I77"/>
    <mergeCell ref="A55:H55"/>
    <mergeCell ref="A69:H69"/>
    <mergeCell ref="A37:I37"/>
    <mergeCell ref="A47:I47"/>
    <mergeCell ref="A61:I61"/>
  </mergeCells>
  <printOptions horizontalCentered="1"/>
  <pageMargins left="0.35433070866141736" right="0.31496062992125984" top="0.78740157480314965" bottom="0.78740157480314965" header="0.31496062992125984" footer="0.31496062992125984"/>
  <pageSetup paperSize="9" scale="52" fitToHeight="0" orientation="portrait" r:id="rId1"/>
  <ignoredErrors>
    <ignoredError sqref="K81"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ЦЕЛЕВЫЕ</vt:lpstr>
      <vt:lpstr>ЦЕЛЕВЫЕ!Область_печати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Сидорова</dc:creator>
  <cp:lastModifiedBy>Елена Прокопьевна Чернышева</cp:lastModifiedBy>
  <cp:lastPrinted>2017-03-01T06:49:36Z</cp:lastPrinted>
  <dcterms:created xsi:type="dcterms:W3CDTF">2014-01-23T06:00:57Z</dcterms:created>
  <dcterms:modified xsi:type="dcterms:W3CDTF">2017-03-01T06:50:17Z</dcterms:modified>
</cp:coreProperties>
</file>